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415" activeTab="0"/>
  </bookViews>
  <sheets>
    <sheet name="Financing Cost" sheetId="1" r:id="rId1"/>
    <sheet name="Sheet1" sheetId="2" r:id="rId2"/>
  </sheets>
  <definedNames>
    <definedName name="_xlnm.Print_Area" localSheetId="0">'Financing Cost'!$B$2:$O$38</definedName>
  </definedNames>
  <calcPr fullCalcOnLoad="1"/>
</workbook>
</file>

<file path=xl/sharedStrings.xml><?xml version="1.0" encoding="utf-8"?>
<sst xmlns="http://schemas.openxmlformats.org/spreadsheetml/2006/main" count="46" uniqueCount="40">
  <si>
    <t>Loan repayment</t>
  </si>
  <si>
    <t>Financing Cost</t>
  </si>
  <si>
    <t>Loan Arrangement Fee</t>
  </si>
  <si>
    <t>Fee</t>
  </si>
  <si>
    <t>Amount</t>
  </si>
  <si>
    <t>Total Financing cost</t>
  </si>
  <si>
    <t>Depreciation (staggered)</t>
  </si>
  <si>
    <t>Commercial Bank Loan</t>
  </si>
  <si>
    <t xml:space="preserve">year </t>
  </si>
  <si>
    <t>Total Project Cost without Financing Cost</t>
  </si>
  <si>
    <t xml:space="preserve"> Loan Amount @ 60% of Project Cost w/o Financing cost</t>
  </si>
  <si>
    <t>Total Bank Loan Amount</t>
  </si>
  <si>
    <t>Loan Disbursed</t>
  </si>
  <si>
    <t>Loan Opening Balance</t>
  </si>
  <si>
    <t>Interest during grace period</t>
  </si>
  <si>
    <t>Interest during repayment</t>
  </si>
  <si>
    <t>Closing balance</t>
  </si>
  <si>
    <t>Total interest paid</t>
  </si>
  <si>
    <t>Commitment commission fee</t>
  </si>
  <si>
    <t xml:space="preserve"> </t>
  </si>
  <si>
    <t>IRR</t>
  </si>
  <si>
    <t>Total Paid for bank /year</t>
  </si>
  <si>
    <t xml:space="preserve">Total Project cost </t>
  </si>
  <si>
    <t>Payback period</t>
  </si>
  <si>
    <t>Bank financing ratio</t>
  </si>
  <si>
    <t>All costs are in Jordanian Dinar (JD)</t>
  </si>
  <si>
    <t>grace period</t>
  </si>
  <si>
    <t>Costruction Period  (9 weeks = 9/52 year)</t>
  </si>
  <si>
    <t xml:space="preserve"> Funding By the project =40% project cost w/w finincing</t>
  </si>
  <si>
    <t xml:space="preserve"> Funding By the project =60% project cost with finincing cost</t>
  </si>
  <si>
    <t>JD</t>
  </si>
  <si>
    <t>Income services (100%)  Plan</t>
  </si>
  <si>
    <t>Income services (%)  Plan</t>
  </si>
  <si>
    <t xml:space="preserve">Total profit </t>
  </si>
  <si>
    <t>(for Base Case project cost  28000 JD)</t>
  </si>
  <si>
    <t>Loen Payment m(year)</t>
  </si>
  <si>
    <r>
      <rPr>
        <b/>
        <sz val="11"/>
        <color indexed="8"/>
        <rFont val="Arial"/>
        <family val="2"/>
      </rPr>
      <t>IRR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(for achieving 30% of the plan )</t>
    </r>
  </si>
  <si>
    <r>
      <rPr>
        <b/>
        <sz val="11"/>
        <color indexed="8"/>
        <rFont val="Arial"/>
        <family val="2"/>
      </rPr>
      <t>IRR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(for achieving 70% of the plan )</t>
    </r>
  </si>
  <si>
    <r>
      <rPr>
        <b/>
        <sz val="11"/>
        <color indexed="8"/>
        <rFont val="Arial"/>
        <family val="2"/>
      </rPr>
      <t>IRR</t>
    </r>
    <r>
      <rPr>
        <sz val="11"/>
        <color theme="1"/>
        <rFont val="Calibri"/>
        <family val="2"/>
      </rPr>
      <t>(for achieving 100% of the plan )</t>
    </r>
  </si>
  <si>
    <t>Cash Flow Chart</t>
  </si>
</sst>
</file>

<file path=xl/styles.xml><?xml version="1.0" encoding="utf-8"?>
<styleSheet xmlns="http://schemas.openxmlformats.org/spreadsheetml/2006/main">
  <numFmts count="45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_ ;[Red]\-#,##0\ "/>
    <numFmt numFmtId="187" formatCode="0.000"/>
    <numFmt numFmtId="188" formatCode="0.0"/>
    <numFmt numFmtId="189" formatCode="0.0%"/>
    <numFmt numFmtId="190" formatCode="#,##0.0_ ;[Red]\-#,##0.0\ "/>
    <numFmt numFmtId="191" formatCode="#,##0.00_ ;[Red]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00"/>
    <numFmt numFmtId="197" formatCode="#,##0.0"/>
    <numFmt numFmtId="198" formatCode="0.0_ ;[Red]\-0.0\ "/>
    <numFmt numFmtId="199" formatCode="0.0;[Red]0.0"/>
    <numFmt numFmtId="200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1" tint="0.34999001026153564"/>
      <name val="Calibri"/>
      <family val="2"/>
    </font>
    <font>
      <b/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3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46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" fontId="44" fillId="0" borderId="0" xfId="0" applyNumberFormat="1" applyFont="1" applyAlignment="1">
      <alignment horizontal="center"/>
    </xf>
    <xf numFmtId="10" fontId="44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3" fontId="44" fillId="0" borderId="0" xfId="0" applyNumberFormat="1" applyFont="1" applyAlignment="1">
      <alignment horizontal="center"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center"/>
    </xf>
    <xf numFmtId="3" fontId="44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4" fillId="34" borderId="0" xfId="0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3" fontId="0" fillId="34" borderId="0" xfId="0" applyNumberFormat="1" applyFont="1" applyFill="1" applyAlignment="1">
      <alignment horizontal="center"/>
    </xf>
    <xf numFmtId="3" fontId="46" fillId="34" borderId="0" xfId="0" applyNumberFormat="1" applyFont="1" applyFill="1" applyAlignment="1">
      <alignment horizontal="center"/>
    </xf>
    <xf numFmtId="3" fontId="46" fillId="35" borderId="0" xfId="0" applyNumberFormat="1" applyFont="1" applyFill="1" applyAlignment="1">
      <alignment horizontal="center"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6" fillId="35" borderId="0" xfId="0" applyFont="1" applyFill="1" applyBorder="1" applyAlignment="1">
      <alignment vertical="top" wrapText="1"/>
    </xf>
    <xf numFmtId="0" fontId="0" fillId="35" borderId="0" xfId="0" applyFill="1" applyAlignment="1">
      <alignment horizontal="center" vertical="center"/>
    </xf>
    <xf numFmtId="0" fontId="0" fillId="35" borderId="0" xfId="0" applyFont="1" applyFill="1" applyBorder="1" applyAlignment="1">
      <alignment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9" fontId="0" fillId="35" borderId="0" xfId="0" applyNumberFormat="1" applyFill="1" applyAlignment="1">
      <alignment/>
    </xf>
    <xf numFmtId="0" fontId="46" fillId="35" borderId="0" xfId="0" applyFont="1" applyFill="1" applyBorder="1" applyAlignment="1">
      <alignment horizontal="left" vertical="center" wrapText="1"/>
    </xf>
    <xf numFmtId="3" fontId="0" fillId="35" borderId="0" xfId="0" applyNumberFormat="1" applyFont="1" applyFill="1" applyBorder="1" applyAlignment="1">
      <alignment vertical="center" wrapText="1"/>
    </xf>
    <xf numFmtId="0" fontId="46" fillId="35" borderId="0" xfId="0" applyFont="1" applyFill="1" applyAlignment="1">
      <alignment/>
    </xf>
    <xf numFmtId="0" fontId="44" fillId="35" borderId="0" xfId="0" applyFont="1" applyFill="1" applyAlignment="1">
      <alignment horizontal="center"/>
    </xf>
    <xf numFmtId="4" fontId="44" fillId="35" borderId="0" xfId="0" applyNumberFormat="1" applyFont="1" applyFill="1" applyAlignment="1">
      <alignment/>
    </xf>
    <xf numFmtId="3" fontId="31" fillId="36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9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Furnitures TEA SIDF-2009-9-7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9"/>
  <sheetViews>
    <sheetView tabSelected="1" zoomScalePageLayoutView="0" workbookViewId="0" topLeftCell="A1">
      <selection activeCell="E2" sqref="E2:L2"/>
    </sheetView>
  </sheetViews>
  <sheetFormatPr defaultColWidth="9.140625" defaultRowHeight="15"/>
  <cols>
    <col min="1" max="1" width="14.421875" style="0" customWidth="1"/>
    <col min="2" max="2" width="3.421875" style="0" customWidth="1"/>
    <col min="3" max="3" width="27.140625" style="0" customWidth="1"/>
    <col min="4" max="4" width="14.421875" style="0" customWidth="1"/>
    <col min="5" max="5" width="10.8515625" style="0" bestFit="1" customWidth="1"/>
    <col min="6" max="6" width="10.140625" style="0" customWidth="1"/>
    <col min="7" max="7" width="10.140625" style="0" bestFit="1" customWidth="1"/>
    <col min="8" max="8" width="14.8515625" style="0" customWidth="1"/>
    <col min="9" max="9" width="13.00390625" style="0" customWidth="1"/>
    <col min="10" max="13" width="10.140625" style="0" bestFit="1" customWidth="1"/>
    <col min="14" max="14" width="11.140625" style="0" bestFit="1" customWidth="1"/>
    <col min="15" max="15" width="11.140625" style="0" customWidth="1"/>
    <col min="16" max="16" width="10.00390625" style="0" customWidth="1"/>
  </cols>
  <sheetData>
    <row r="2" spans="5:12" ht="19.5">
      <c r="E2" s="52" t="s">
        <v>39</v>
      </c>
      <c r="F2" s="52"/>
      <c r="G2" s="52"/>
      <c r="H2" s="52"/>
      <c r="I2" s="52"/>
      <c r="J2" s="52"/>
      <c r="K2" s="52"/>
      <c r="L2" s="52"/>
    </row>
    <row r="3" ht="15">
      <c r="E3" s="3" t="s">
        <v>25</v>
      </c>
    </row>
    <row r="4" spans="3:5" ht="15">
      <c r="C4" s="5" t="s">
        <v>1</v>
      </c>
      <c r="D4" s="5"/>
      <c r="E4" s="5"/>
    </row>
    <row r="5" spans="5:15" ht="15">
      <c r="E5" s="2" t="s">
        <v>3</v>
      </c>
      <c r="F5" t="s">
        <v>4</v>
      </c>
      <c r="H5" s="7">
        <v>4</v>
      </c>
      <c r="I5" t="s">
        <v>9</v>
      </c>
      <c r="O5" s="1">
        <v>28000</v>
      </c>
    </row>
    <row r="6" spans="2:15" ht="15">
      <c r="B6">
        <v>1</v>
      </c>
      <c r="C6" t="s">
        <v>2</v>
      </c>
      <c r="E6" s="17">
        <v>0.005</v>
      </c>
      <c r="F6" s="1">
        <f>E6*O5</f>
        <v>140</v>
      </c>
      <c r="H6" s="7">
        <v>5</v>
      </c>
      <c r="I6" t="s">
        <v>10</v>
      </c>
      <c r="O6" s="4">
        <f>E8*O5</f>
        <v>16800</v>
      </c>
    </row>
    <row r="7" spans="2:15" ht="15">
      <c r="B7">
        <v>2</v>
      </c>
      <c r="C7" t="s">
        <v>18</v>
      </c>
      <c r="E7" s="17">
        <v>0.0015</v>
      </c>
      <c r="F7" s="1">
        <f>E7*O5</f>
        <v>42</v>
      </c>
      <c r="H7" s="7">
        <v>6</v>
      </c>
      <c r="I7" t="s">
        <v>1</v>
      </c>
      <c r="O7" s="1">
        <f>F9</f>
        <v>182</v>
      </c>
    </row>
    <row r="8" spans="2:8" ht="15">
      <c r="B8">
        <v>3</v>
      </c>
      <c r="C8" t="s">
        <v>24</v>
      </c>
      <c r="E8" s="20">
        <v>0.6</v>
      </c>
      <c r="H8" s="7"/>
    </row>
    <row r="9" spans="3:15" ht="16.5" customHeight="1">
      <c r="C9" s="22" t="s">
        <v>5</v>
      </c>
      <c r="D9" s="23"/>
      <c r="E9" s="24"/>
      <c r="F9" s="25">
        <f>F6+F7+F10</f>
        <v>182</v>
      </c>
      <c r="H9" s="7"/>
      <c r="I9" s="22" t="s">
        <v>11</v>
      </c>
      <c r="J9" s="24"/>
      <c r="K9" s="22"/>
      <c r="L9" s="22"/>
      <c r="M9" s="22"/>
      <c r="N9" s="22"/>
      <c r="O9" s="25">
        <f>O6+O7</f>
        <v>16982</v>
      </c>
    </row>
    <row r="10" ht="15">
      <c r="E10" s="20"/>
    </row>
    <row r="11" spans="5:14" ht="15">
      <c r="E11" s="51" t="s">
        <v>27</v>
      </c>
      <c r="F11" s="51"/>
      <c r="G11" s="51"/>
      <c r="H11" s="51"/>
      <c r="I11" s="27" t="s">
        <v>26</v>
      </c>
      <c r="J11" s="50" t="s">
        <v>35</v>
      </c>
      <c r="K11" s="50"/>
      <c r="L11" s="50"/>
      <c r="M11" s="50"/>
      <c r="N11" s="50"/>
    </row>
    <row r="12" spans="3:16" ht="15">
      <c r="C12" t="s">
        <v>7</v>
      </c>
      <c r="E12" s="14" t="s">
        <v>8</v>
      </c>
      <c r="F12" s="6">
        <f>-9/52</f>
        <v>-0.17307692307692307</v>
      </c>
      <c r="G12" s="6"/>
      <c r="H12" s="19">
        <v>0</v>
      </c>
      <c r="I12" s="30">
        <v>1</v>
      </c>
      <c r="J12" s="29">
        <v>2</v>
      </c>
      <c r="K12" s="29">
        <v>3</v>
      </c>
      <c r="L12" s="29">
        <v>4</v>
      </c>
      <c r="M12" s="29">
        <v>5</v>
      </c>
      <c r="N12" s="29">
        <v>6</v>
      </c>
      <c r="O12" s="5"/>
      <c r="P12" s="5"/>
    </row>
    <row r="13" spans="3:17" ht="15">
      <c r="C13" t="s">
        <v>12</v>
      </c>
      <c r="E13" s="2"/>
      <c r="F13" s="4">
        <f>O9</f>
        <v>16982</v>
      </c>
      <c r="G13" s="4">
        <v>0</v>
      </c>
      <c r="H13" s="28">
        <f>F13+G13</f>
        <v>16982</v>
      </c>
      <c r="I13" s="31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4"/>
      <c r="P13" s="4"/>
      <c r="Q13" s="4"/>
    </row>
    <row r="14" spans="3:16" ht="15">
      <c r="C14" t="s">
        <v>13</v>
      </c>
      <c r="E14" s="2"/>
      <c r="F14" s="4"/>
      <c r="G14" s="4"/>
      <c r="H14" s="28">
        <f>H13</f>
        <v>16982</v>
      </c>
      <c r="I14" s="31"/>
      <c r="J14" s="28"/>
      <c r="K14" s="28"/>
      <c r="L14" s="28"/>
      <c r="M14" s="28"/>
      <c r="N14" s="28"/>
      <c r="O14" s="4"/>
      <c r="P14" s="4"/>
    </row>
    <row r="15" spans="3:16" ht="15">
      <c r="C15" t="s">
        <v>0</v>
      </c>
      <c r="E15" s="2"/>
      <c r="F15" s="4"/>
      <c r="G15" s="4"/>
      <c r="H15" s="4"/>
      <c r="I15" s="31">
        <v>0</v>
      </c>
      <c r="J15" s="28">
        <f>H14/5</f>
        <v>3396.4</v>
      </c>
      <c r="K15" s="28">
        <f>J15</f>
        <v>3396.4</v>
      </c>
      <c r="L15" s="28">
        <f>K15</f>
        <v>3396.4</v>
      </c>
      <c r="M15" s="28">
        <f>L15</f>
        <v>3396.4</v>
      </c>
      <c r="N15" s="28">
        <f>M15</f>
        <v>3396.4</v>
      </c>
      <c r="O15" s="4"/>
      <c r="P15" s="4"/>
    </row>
    <row r="16" spans="3:16" ht="15">
      <c r="C16" t="s">
        <v>14</v>
      </c>
      <c r="E16" s="17">
        <v>0.085</v>
      </c>
      <c r="F16" s="4"/>
      <c r="G16" s="4"/>
      <c r="H16" s="4"/>
      <c r="I16" s="31">
        <f>H14*E16</f>
        <v>1443.47</v>
      </c>
      <c r="J16" s="28">
        <v>0</v>
      </c>
      <c r="K16" s="28">
        <f>J16</f>
        <v>0</v>
      </c>
      <c r="L16" s="28">
        <v>0</v>
      </c>
      <c r="M16" s="28">
        <v>0</v>
      </c>
      <c r="N16" s="28">
        <v>0</v>
      </c>
      <c r="O16" s="4"/>
      <c r="P16" s="4"/>
    </row>
    <row r="17" spans="3:17" ht="15">
      <c r="C17" t="s">
        <v>16</v>
      </c>
      <c r="E17" s="2"/>
      <c r="F17" s="4"/>
      <c r="G17" s="4"/>
      <c r="H17" s="4"/>
      <c r="I17" s="31">
        <f>$H$14-I15</f>
        <v>16982</v>
      </c>
      <c r="J17" s="28">
        <f>$H$14-J15</f>
        <v>13585.6</v>
      </c>
      <c r="K17" s="28">
        <f>$H$14-K15</f>
        <v>13585.6</v>
      </c>
      <c r="L17" s="28">
        <f>$H$14-L15</f>
        <v>13585.6</v>
      </c>
      <c r="M17" s="28">
        <f>L17-M15</f>
        <v>10189.2</v>
      </c>
      <c r="N17" s="28">
        <f>M17-N15</f>
        <v>6792.800000000001</v>
      </c>
      <c r="O17" s="4"/>
      <c r="P17" s="4"/>
      <c r="Q17" s="4"/>
    </row>
    <row r="18" spans="3:16" ht="15">
      <c r="C18" t="s">
        <v>15</v>
      </c>
      <c r="E18" s="20">
        <v>0.08</v>
      </c>
      <c r="F18" s="4"/>
      <c r="G18" s="4"/>
      <c r="H18" s="4"/>
      <c r="I18" s="31">
        <v>0</v>
      </c>
      <c r="J18" s="28">
        <f>E18*J17</f>
        <v>1086.848</v>
      </c>
      <c r="K18" s="28">
        <f>E18*K17</f>
        <v>1086.848</v>
      </c>
      <c r="L18" s="28">
        <f>L17*$E$18</f>
        <v>1086.848</v>
      </c>
      <c r="M18" s="28">
        <f>M17*$E$18</f>
        <v>815.1360000000001</v>
      </c>
      <c r="N18" s="28">
        <f>N17*$E$18</f>
        <v>543.4240000000001</v>
      </c>
      <c r="O18" s="4"/>
      <c r="P18" s="4"/>
    </row>
    <row r="19" spans="3:16" ht="15">
      <c r="C19" t="s">
        <v>17</v>
      </c>
      <c r="E19" s="2"/>
      <c r="F19" s="4"/>
      <c r="G19" s="4"/>
      <c r="H19" s="1" t="s">
        <v>19</v>
      </c>
      <c r="I19" s="31">
        <f>I16</f>
        <v>1443.47</v>
      </c>
      <c r="J19" s="28">
        <f>J18</f>
        <v>1086.848</v>
      </c>
      <c r="K19" s="28">
        <f>K18</f>
        <v>1086.848</v>
      </c>
      <c r="L19" s="28">
        <f>L18</f>
        <v>1086.848</v>
      </c>
      <c r="M19" s="28">
        <f>M18</f>
        <v>815.1360000000001</v>
      </c>
      <c r="N19" s="28">
        <f>N18</f>
        <v>543.4240000000001</v>
      </c>
      <c r="O19" s="4"/>
      <c r="P19" s="4"/>
    </row>
    <row r="20" spans="6:16" ht="15">
      <c r="F20" s="4"/>
      <c r="G20" s="4"/>
      <c r="H20" s="4"/>
      <c r="I20" s="31"/>
      <c r="J20" s="28"/>
      <c r="K20" s="28"/>
      <c r="L20" s="28"/>
      <c r="M20" s="28"/>
      <c r="N20" s="28"/>
      <c r="O20" s="4"/>
      <c r="P20" s="4"/>
    </row>
    <row r="21" spans="3:16" ht="15">
      <c r="C21" s="5" t="s">
        <v>21</v>
      </c>
      <c r="D21" s="5"/>
      <c r="F21" s="4"/>
      <c r="G21" s="4"/>
      <c r="H21" s="4"/>
      <c r="I21" s="32">
        <f aca="true" t="shared" si="0" ref="I21:N21">I19+I15</f>
        <v>1443.47</v>
      </c>
      <c r="J21" s="15">
        <f t="shared" si="0"/>
        <v>4483.248</v>
      </c>
      <c r="K21" s="15">
        <f t="shared" si="0"/>
        <v>4483.248</v>
      </c>
      <c r="L21" s="15">
        <f t="shared" si="0"/>
        <v>4483.248</v>
      </c>
      <c r="M21" s="15">
        <f t="shared" si="0"/>
        <v>4211.536</v>
      </c>
      <c r="N21" s="15">
        <f t="shared" si="0"/>
        <v>3939.824</v>
      </c>
      <c r="O21" s="33">
        <f>N21+M21+L21+K21+J21+I21</f>
        <v>23044.574</v>
      </c>
      <c r="P21" s="4"/>
    </row>
    <row r="22" spans="3:9" ht="15">
      <c r="C22" s="5" t="s">
        <v>22</v>
      </c>
      <c r="D22" s="15">
        <f>E22+E23</f>
        <v>34244.574</v>
      </c>
      <c r="E22" s="34">
        <f>O5-O6</f>
        <v>11200</v>
      </c>
      <c r="F22" s="35" t="s">
        <v>28</v>
      </c>
      <c r="G22" s="35"/>
      <c r="H22" s="35"/>
      <c r="I22" s="35"/>
    </row>
    <row r="23" spans="5:9" ht="15">
      <c r="E23" s="34">
        <f>I21+J21+K21+L21+M21+N21</f>
        <v>23044.574</v>
      </c>
      <c r="F23" s="35" t="s">
        <v>29</v>
      </c>
      <c r="G23" s="35"/>
      <c r="H23" s="35"/>
      <c r="I23" s="35"/>
    </row>
    <row r="24" spans="5:15" ht="15">
      <c r="E24" s="24" t="s">
        <v>8</v>
      </c>
      <c r="F24" s="48">
        <v>1</v>
      </c>
      <c r="G24" s="48">
        <v>2</v>
      </c>
      <c r="H24" s="48">
        <v>3</v>
      </c>
      <c r="I24" s="48">
        <v>4</v>
      </c>
      <c r="J24" s="48">
        <v>5</v>
      </c>
      <c r="K24" s="48">
        <v>6</v>
      </c>
      <c r="L24" s="48">
        <v>7</v>
      </c>
      <c r="M24" s="48">
        <v>8</v>
      </c>
      <c r="N24" s="48">
        <v>9</v>
      </c>
      <c r="O24" s="48">
        <v>10</v>
      </c>
    </row>
    <row r="25" spans="3:15" ht="15">
      <c r="C25" s="18" t="s">
        <v>6</v>
      </c>
      <c r="D25" s="5"/>
      <c r="F25" s="21">
        <f>D22/10</f>
        <v>3424.4574000000002</v>
      </c>
      <c r="G25" s="21">
        <f>F25</f>
        <v>3424.4574000000002</v>
      </c>
      <c r="H25" s="21">
        <f>G25</f>
        <v>3424.4574000000002</v>
      </c>
      <c r="I25" s="21">
        <f aca="true" t="shared" si="1" ref="I25:O25">H25</f>
        <v>3424.4574000000002</v>
      </c>
      <c r="J25" s="21">
        <f t="shared" si="1"/>
        <v>3424.4574000000002</v>
      </c>
      <c r="K25" s="21">
        <f t="shared" si="1"/>
        <v>3424.4574000000002</v>
      </c>
      <c r="L25" s="21">
        <f t="shared" si="1"/>
        <v>3424.4574000000002</v>
      </c>
      <c r="M25" s="21">
        <f t="shared" si="1"/>
        <v>3424.4574000000002</v>
      </c>
      <c r="N25" s="21">
        <f t="shared" si="1"/>
        <v>3424.4574000000002</v>
      </c>
      <c r="O25" s="21">
        <f t="shared" si="1"/>
        <v>3424.4574000000002</v>
      </c>
    </row>
    <row r="27" spans="3:9" ht="15">
      <c r="C27" s="36" t="s">
        <v>31</v>
      </c>
      <c r="D27" s="36"/>
      <c r="E27" s="37" t="s">
        <v>30</v>
      </c>
      <c r="F27" s="38">
        <v>30000</v>
      </c>
      <c r="G27" s="38">
        <f>F27</f>
        <v>30000</v>
      </c>
      <c r="H27" s="39">
        <f>G27</f>
        <v>30000</v>
      </c>
      <c r="I27" s="10"/>
    </row>
    <row r="28" spans="3:8" ht="15">
      <c r="C28" s="36" t="s">
        <v>32</v>
      </c>
      <c r="D28" s="40"/>
      <c r="E28" s="40"/>
      <c r="F28" s="41">
        <v>0.3</v>
      </c>
      <c r="G28" s="41">
        <v>0.7</v>
      </c>
      <c r="H28" s="41">
        <v>1</v>
      </c>
    </row>
    <row r="29" spans="3:8" ht="11.25" customHeight="1">
      <c r="C29" s="36"/>
      <c r="D29" s="40"/>
      <c r="E29" s="40"/>
      <c r="F29" s="41"/>
      <c r="G29" s="41"/>
      <c r="H29" s="41"/>
    </row>
    <row r="30" spans="3:13" ht="18.75" customHeight="1">
      <c r="C30" s="42" t="s">
        <v>33</v>
      </c>
      <c r="D30" s="42"/>
      <c r="E30" s="37" t="s">
        <v>30</v>
      </c>
      <c r="F30" s="43">
        <f>F27*F28</f>
        <v>9000</v>
      </c>
      <c r="G30" s="43">
        <f>G27*G28</f>
        <v>21000</v>
      </c>
      <c r="H30" s="39">
        <f>H28*H27</f>
        <v>30000</v>
      </c>
      <c r="I30" s="9"/>
      <c r="M30" t="s">
        <v>19</v>
      </c>
    </row>
    <row r="31" spans="3:9" ht="15">
      <c r="C31" s="44" t="s">
        <v>23</v>
      </c>
      <c r="D31" s="44"/>
      <c r="E31" s="45" t="s">
        <v>8</v>
      </c>
      <c r="F31" s="46">
        <f>D22/F30</f>
        <v>3.804952666666667</v>
      </c>
      <c r="G31" s="46">
        <f>D22/G30</f>
        <v>1.630694</v>
      </c>
      <c r="H31" s="46">
        <f>D22/H30</f>
        <v>1.1414858</v>
      </c>
      <c r="I31" s="11"/>
    </row>
    <row r="33" spans="3:15" ht="15">
      <c r="C33" s="24" t="s">
        <v>20</v>
      </c>
      <c r="D33" s="26"/>
      <c r="E33" s="48" t="s">
        <v>8</v>
      </c>
      <c r="F33" s="24">
        <v>1</v>
      </c>
      <c r="G33" s="24">
        <v>2</v>
      </c>
      <c r="H33" s="24">
        <v>3</v>
      </c>
      <c r="I33" s="24">
        <v>4</v>
      </c>
      <c r="J33" s="24">
        <v>5</v>
      </c>
      <c r="K33" s="24">
        <v>6</v>
      </c>
      <c r="L33" s="24">
        <v>7</v>
      </c>
      <c r="M33" s="24">
        <v>8</v>
      </c>
      <c r="N33" s="24">
        <v>9</v>
      </c>
      <c r="O33" s="24">
        <v>10</v>
      </c>
    </row>
    <row r="34" spans="3:15" ht="15">
      <c r="C34" s="49" t="s">
        <v>34</v>
      </c>
      <c r="D34" s="12"/>
      <c r="E34" s="47">
        <f>-D22</f>
        <v>-34244.574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5" ht="6.75" customHeight="1">
      <c r="C35" s="16"/>
      <c r="D35" s="12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3:15" ht="15">
      <c r="C36" t="s">
        <v>36</v>
      </c>
      <c r="D36" s="12">
        <f>IRR(E36:O36)</f>
        <v>0.10010006284176676</v>
      </c>
      <c r="E36" s="8">
        <f>E34</f>
        <v>-34244.574</v>
      </c>
      <c r="F36" s="1">
        <f>F30-G25</f>
        <v>5575.5426</v>
      </c>
      <c r="G36" s="1">
        <f>F36</f>
        <v>5575.5426</v>
      </c>
      <c r="H36" s="1">
        <f aca="true" t="shared" si="2" ref="H36:O36">G36</f>
        <v>5575.5426</v>
      </c>
      <c r="I36" s="1">
        <f t="shared" si="2"/>
        <v>5575.5426</v>
      </c>
      <c r="J36" s="1">
        <f t="shared" si="2"/>
        <v>5575.5426</v>
      </c>
      <c r="K36" s="1">
        <f t="shared" si="2"/>
        <v>5575.5426</v>
      </c>
      <c r="L36" s="1">
        <f t="shared" si="2"/>
        <v>5575.5426</v>
      </c>
      <c r="M36" s="1">
        <f t="shared" si="2"/>
        <v>5575.5426</v>
      </c>
      <c r="N36" s="1">
        <f t="shared" si="2"/>
        <v>5575.5426</v>
      </c>
      <c r="O36" s="1">
        <f t="shared" si="2"/>
        <v>5575.5426</v>
      </c>
    </row>
    <row r="37" spans="3:15" ht="15">
      <c r="C37" t="s">
        <v>37</v>
      </c>
      <c r="D37" s="12">
        <f>IRR(E37:O37)</f>
        <v>0.5046041766552116</v>
      </c>
      <c r="E37" s="8">
        <f>E36</f>
        <v>-34244.574</v>
      </c>
      <c r="F37" s="1">
        <f>G30-H25</f>
        <v>17575.5426</v>
      </c>
      <c r="G37" s="1">
        <f>F37</f>
        <v>17575.5426</v>
      </c>
      <c r="H37" s="1">
        <f aca="true" t="shared" si="3" ref="H37:O37">G37</f>
        <v>17575.5426</v>
      </c>
      <c r="I37" s="1">
        <f t="shared" si="3"/>
        <v>17575.5426</v>
      </c>
      <c r="J37" s="1">
        <f t="shared" si="3"/>
        <v>17575.5426</v>
      </c>
      <c r="K37" s="1">
        <f t="shared" si="3"/>
        <v>17575.5426</v>
      </c>
      <c r="L37" s="1">
        <f t="shared" si="3"/>
        <v>17575.5426</v>
      </c>
      <c r="M37" s="1">
        <f t="shared" si="3"/>
        <v>17575.5426</v>
      </c>
      <c r="N37" s="1">
        <f t="shared" si="3"/>
        <v>17575.5426</v>
      </c>
      <c r="O37" s="1">
        <f t="shared" si="3"/>
        <v>17575.5426</v>
      </c>
    </row>
    <row r="38" spans="3:15" ht="15">
      <c r="C38" t="s">
        <v>38</v>
      </c>
      <c r="D38" s="12">
        <f>IRR(E38:O38)</f>
        <v>0.7735305981434206</v>
      </c>
      <c r="E38" s="8">
        <f>E36</f>
        <v>-34244.574</v>
      </c>
      <c r="F38" s="1">
        <f>H30-I25</f>
        <v>26575.5426</v>
      </c>
      <c r="G38" s="1">
        <f aca="true" t="shared" si="4" ref="G38:O38">F38</f>
        <v>26575.5426</v>
      </c>
      <c r="H38" s="1">
        <f t="shared" si="4"/>
        <v>26575.5426</v>
      </c>
      <c r="I38" s="1">
        <f t="shared" si="4"/>
        <v>26575.5426</v>
      </c>
      <c r="J38" s="1">
        <f t="shared" si="4"/>
        <v>26575.5426</v>
      </c>
      <c r="K38" s="1">
        <f t="shared" si="4"/>
        <v>26575.5426</v>
      </c>
      <c r="L38" s="1">
        <f t="shared" si="4"/>
        <v>26575.5426</v>
      </c>
      <c r="M38" s="1">
        <f t="shared" si="4"/>
        <v>26575.5426</v>
      </c>
      <c r="N38" s="1">
        <f t="shared" si="4"/>
        <v>26575.5426</v>
      </c>
      <c r="O38" s="1">
        <f t="shared" si="4"/>
        <v>26575.5426</v>
      </c>
    </row>
    <row r="39" ht="15">
      <c r="D39" s="14"/>
    </row>
  </sheetData>
  <sheetProtection/>
  <mergeCells count="3">
    <mergeCell ref="J11:N11"/>
    <mergeCell ref="E11:H11"/>
    <mergeCell ref="E2:L2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C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</dc:creator>
  <cp:keywords/>
  <dc:description/>
  <cp:lastModifiedBy>Firas Obeidat</cp:lastModifiedBy>
  <cp:lastPrinted>2011-08-23T08:32:05Z</cp:lastPrinted>
  <dcterms:created xsi:type="dcterms:W3CDTF">2009-01-31T12:18:56Z</dcterms:created>
  <dcterms:modified xsi:type="dcterms:W3CDTF">2017-04-20T08:00:35Z</dcterms:modified>
  <cp:category/>
  <cp:version/>
  <cp:contentType/>
  <cp:contentStatus/>
</cp:coreProperties>
</file>